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3130" windowHeight="978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G72" i="1" l="1"/>
  <c r="F72" i="1"/>
  <c r="D72" i="1"/>
  <c r="C72" i="1"/>
  <c r="G70" i="1"/>
  <c r="F70" i="1"/>
  <c r="D70" i="1"/>
  <c r="C70" i="1"/>
  <c r="G68" i="1"/>
  <c r="F68" i="1"/>
  <c r="D68" i="1"/>
  <c r="C68" i="1"/>
  <c r="G66" i="1"/>
  <c r="F66" i="1"/>
  <c r="D66" i="1"/>
  <c r="C66" i="1"/>
  <c r="G63" i="1"/>
  <c r="F63" i="1"/>
  <c r="D63" i="1"/>
  <c r="G61" i="1"/>
  <c r="F61" i="1"/>
  <c r="D61" i="1"/>
  <c r="C61" i="1"/>
  <c r="G53" i="1"/>
  <c r="F53" i="1"/>
  <c r="D53" i="1"/>
  <c r="C53" i="1"/>
  <c r="G44" i="1"/>
  <c r="F44" i="1"/>
  <c r="D44" i="1"/>
  <c r="C44" i="1"/>
  <c r="G40" i="1"/>
  <c r="F40" i="1"/>
  <c r="D40" i="1"/>
  <c r="C40" i="1"/>
  <c r="G37" i="1"/>
  <c r="F37" i="1"/>
  <c r="D37" i="1"/>
  <c r="C37" i="1"/>
  <c r="G31" i="1"/>
  <c r="F31" i="1"/>
  <c r="D31" i="1"/>
  <c r="C31" i="1"/>
  <c r="G29" i="1"/>
  <c r="F29" i="1"/>
  <c r="D29" i="1"/>
  <c r="C29" i="1"/>
  <c r="G27" i="1"/>
  <c r="F27" i="1"/>
  <c r="D27" i="1"/>
  <c r="C27" i="1"/>
  <c r="G25" i="1"/>
  <c r="F25" i="1"/>
  <c r="D25" i="1"/>
  <c r="C25" i="1"/>
  <c r="G21" i="1"/>
  <c r="F21" i="1"/>
  <c r="D21" i="1"/>
  <c r="C21" i="1"/>
  <c r="G19" i="1"/>
  <c r="F19" i="1"/>
  <c r="D19" i="1"/>
  <c r="C19" i="1"/>
  <c r="G17" i="1"/>
  <c r="F17" i="1"/>
  <c r="D17" i="1"/>
  <c r="C17" i="1"/>
  <c r="G15" i="1"/>
  <c r="F15" i="1"/>
  <c r="D15" i="1"/>
  <c r="G12" i="1"/>
  <c r="F12" i="1"/>
  <c r="D12" i="1"/>
  <c r="C12" i="1"/>
  <c r="G10" i="1"/>
  <c r="F10" i="1"/>
  <c r="D10" i="1"/>
  <c r="C10" i="1"/>
  <c r="G8" i="1"/>
  <c r="F8" i="1"/>
  <c r="D8" i="1"/>
  <c r="C8" i="1"/>
  <c r="G52" i="1" l="1"/>
  <c r="C14" i="1"/>
  <c r="C7" i="1"/>
  <c r="D65" i="1"/>
  <c r="D7" i="1"/>
  <c r="D14" i="1"/>
  <c r="F65" i="1"/>
  <c r="G65" i="1"/>
  <c r="F52" i="1"/>
  <c r="G7" i="1"/>
  <c r="F14" i="1"/>
  <c r="G36" i="1"/>
  <c r="G14" i="1"/>
  <c r="C36" i="1"/>
  <c r="C52" i="1"/>
  <c r="D36" i="1"/>
  <c r="D52" i="1"/>
  <c r="C65" i="1"/>
  <c r="C63" i="1" s="1"/>
  <c r="F36" i="1"/>
  <c r="F7" i="1"/>
  <c r="D6" i="1" l="1"/>
  <c r="C6" i="1"/>
  <c r="G6" i="1"/>
  <c r="F6" i="1"/>
</calcChain>
</file>

<file path=xl/sharedStrings.xml><?xml version="1.0" encoding="utf-8"?>
<sst xmlns="http://schemas.openxmlformats.org/spreadsheetml/2006/main" count="124" uniqueCount="115">
  <si>
    <t>(em milhões de R$ correntes)</t>
  </si>
  <si>
    <t>Brasil</t>
  </si>
  <si>
    <t>-</t>
  </si>
  <si>
    <t>Norte</t>
  </si>
  <si>
    <t>Amazonas</t>
  </si>
  <si>
    <t>UEA</t>
  </si>
  <si>
    <t>Universidade do Estado do Amazonas</t>
  </si>
  <si>
    <t>Pará</t>
  </si>
  <si>
    <t>UEPa</t>
  </si>
  <si>
    <t>Universidade do Estado do Pará</t>
  </si>
  <si>
    <t>Roraima</t>
  </si>
  <si>
    <t>UERR</t>
  </si>
  <si>
    <t>Universidade Estadual de Roraima</t>
  </si>
  <si>
    <t>Nordeste</t>
  </si>
  <si>
    <t>Alagoas</t>
  </si>
  <si>
    <t>UNEAL</t>
  </si>
  <si>
    <t>Piauí</t>
  </si>
  <si>
    <t>UESPI</t>
  </si>
  <si>
    <t>Universidade Estadual do Piauí</t>
  </si>
  <si>
    <t>Maranhão</t>
  </si>
  <si>
    <t>Universidade Estadual do Maranhão</t>
  </si>
  <si>
    <t>Ceará</t>
  </si>
  <si>
    <t xml:space="preserve">UECE </t>
  </si>
  <si>
    <t>Universidade Estadual do Ceará</t>
  </si>
  <si>
    <t>URCA</t>
  </si>
  <si>
    <t>Universidade Regional do Cariri</t>
  </si>
  <si>
    <t>UVA</t>
  </si>
  <si>
    <t>Universidade Estadual Vale do Acaraú</t>
  </si>
  <si>
    <t>Rio Grande do Norte</t>
  </si>
  <si>
    <t>UERN - Universidade do Estado do Rio Grande do Norte</t>
  </si>
  <si>
    <t>Paraíba</t>
  </si>
  <si>
    <t>UEPB</t>
  </si>
  <si>
    <t>Universidade Estadual da Paraíba</t>
  </si>
  <si>
    <t>Pernambuco</t>
  </si>
  <si>
    <t>UPE</t>
  </si>
  <si>
    <t>Universidade de Pernambuco</t>
  </si>
  <si>
    <t xml:space="preserve">UEFS </t>
  </si>
  <si>
    <t>Universidade Estadual de Feira de Santana</t>
  </si>
  <si>
    <t>UESB</t>
  </si>
  <si>
    <t>Universidade Estadual do Sudoeste da Bahia</t>
  </si>
  <si>
    <t xml:space="preserve">UESC </t>
  </si>
  <si>
    <t>Universidade Estadual de Santa Cruz</t>
  </si>
  <si>
    <t>UNEB</t>
  </si>
  <si>
    <t>Universidade do Estado da Bahia</t>
  </si>
  <si>
    <t>Sudeste</t>
  </si>
  <si>
    <t>Minas Gerais</t>
  </si>
  <si>
    <t>UEMG</t>
  </si>
  <si>
    <t>Universidade do Estado de Minas Gerais</t>
  </si>
  <si>
    <t>UNIMONTES</t>
  </si>
  <si>
    <t>Universidade Estadual de Montes Claros</t>
  </si>
  <si>
    <t>Rio de Janeiro</t>
  </si>
  <si>
    <t xml:space="preserve">UENF </t>
  </si>
  <si>
    <t>Universidade Estadual do Norte Fluminense Darcy Ribeiro</t>
  </si>
  <si>
    <t xml:space="preserve">UERJ </t>
  </si>
  <si>
    <t>Universidade do Estado do Rio de Janeiro</t>
  </si>
  <si>
    <t>UEZO</t>
  </si>
  <si>
    <t>Centro Universitário Estadual da Zona Oeste</t>
  </si>
  <si>
    <t>São Paulo</t>
  </si>
  <si>
    <t>CEETEPS</t>
  </si>
  <si>
    <t>Centro Estadual de Educação Tecnológica Paula Souza</t>
  </si>
  <si>
    <t>Faculdade de Engenharia Química de Lorena</t>
  </si>
  <si>
    <t>FAMEMA</t>
  </si>
  <si>
    <t>Faculdade de Medicina de Marília</t>
  </si>
  <si>
    <t xml:space="preserve">FAMERP </t>
  </si>
  <si>
    <t>Faculdade de Medicina de São José do Rio Preto</t>
  </si>
  <si>
    <t xml:space="preserve">UNESP </t>
  </si>
  <si>
    <t>Universidade Estadual Paulista "Júlio de Mesquita Filho"</t>
  </si>
  <si>
    <t xml:space="preserve">UNICAMP </t>
  </si>
  <si>
    <t xml:space="preserve">Universidade Estadual de Campinas </t>
  </si>
  <si>
    <t xml:space="preserve">USP </t>
  </si>
  <si>
    <t>Universidade de São Paulo</t>
  </si>
  <si>
    <t>Sul</t>
  </si>
  <si>
    <t>Paraná</t>
  </si>
  <si>
    <t xml:space="preserve">UEL </t>
  </si>
  <si>
    <t xml:space="preserve"> Universidade Estadual de Londrina</t>
  </si>
  <si>
    <t xml:space="preserve">UEM </t>
  </si>
  <si>
    <t>Universidade Estadual de Maringá</t>
  </si>
  <si>
    <t>Universidade Estadual do Norte do Paraná</t>
  </si>
  <si>
    <t>UEPG</t>
  </si>
  <si>
    <t>Universidade Estadual de Ponta Grossa</t>
  </si>
  <si>
    <t>UNESPAR</t>
  </si>
  <si>
    <t>Universidade Estadual do Paraná</t>
  </si>
  <si>
    <t>UNICENTRO</t>
  </si>
  <si>
    <t>Universidade Estadual do Centro-Oeste</t>
  </si>
  <si>
    <t xml:space="preserve">UNIOESTE </t>
  </si>
  <si>
    <t>Universidade Estadual do Oeste do Paraná</t>
  </si>
  <si>
    <t>Santa Catarina</t>
  </si>
  <si>
    <t xml:space="preserve">UDESC </t>
  </si>
  <si>
    <t>Universidade do Estado de Santa Catarina</t>
  </si>
  <si>
    <t>Rio Grande do Sul</t>
  </si>
  <si>
    <t>UERGS</t>
  </si>
  <si>
    <t>Centro-Oeste</t>
  </si>
  <si>
    <t>Mato Grosso do Sul</t>
  </si>
  <si>
    <t>UEMS</t>
  </si>
  <si>
    <t>Universidade do Estado de Mato Grosso do Sul</t>
  </si>
  <si>
    <t>Mato Grosso</t>
  </si>
  <si>
    <t>UNEMAT</t>
  </si>
  <si>
    <t xml:space="preserve">Universidade do Estado de Mato Grosso </t>
  </si>
  <si>
    <t>Goiás</t>
  </si>
  <si>
    <t>UEG</t>
  </si>
  <si>
    <t>Universidade Estadual de Goiás</t>
  </si>
  <si>
    <t>Distrito Federal</t>
  </si>
  <si>
    <t>FEPECS</t>
  </si>
  <si>
    <t>Fundação de Ensino e Pesquisa em Ciências da Saúde</t>
  </si>
  <si>
    <t xml:space="preserve">Fontes: dispêndios: Balanços Gerais dos Estados e levantamentos realizados pelas Secretarias Estaduais de Ciência e Tecnologia ou instituições afins; 
número de docentes NRD3 e número de docentes permanentes da pós-graduação: http://www.capes.gov.br/, em "Estatísticas da PG", extraída em 12/06/2008; 
Funções docentes em exercício: Sinopse Estatística da Educação Superior - 2000-2006, do Instituto Nacional de Estudos e Pesquisas Educacionais (INEP), do Ministério da Educação (MEC), extração especial. </t>
  </si>
  <si>
    <t>Unidades da federação e sigla da IES</t>
  </si>
  <si>
    <t>Instituição estadual de ensino superior</t>
  </si>
  <si>
    <t>Elaboração: Coordenação de Indicadores de Ciência, Tecnologia e Inovação (COICT) - CGPI/DGI/SEXEC -  Ministério da Ciência, Tecnologia e Inovações (MCTI)</t>
  </si>
  <si>
    <t>Ranking 2019</t>
  </si>
  <si>
    <r>
      <t>Estimativa dos dispêndios em pesquisa e desenvolvimento (P&amp;D) das instituições estaduais de ensino superior</t>
    </r>
    <r>
      <rPr>
        <b/>
        <sz val="11"/>
        <color theme="1"/>
        <rFont val="Calibri"/>
        <family val="2"/>
        <scheme val="minor"/>
      </rPr>
      <t>, por região, unidade da federação e instituição, 2015-2019</t>
    </r>
  </si>
  <si>
    <t>UEMA</t>
  </si>
  <si>
    <t>UERN</t>
  </si>
  <si>
    <t>Bahia</t>
  </si>
  <si>
    <t>FAENQUIL</t>
  </si>
  <si>
    <t>UENP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</si>
</sst>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\°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CB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Border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5" fillId="3" borderId="4" xfId="1" applyFont="1" applyFill="1" applyBorder="1" applyAlignment="1">
      <alignment horizontal="left"/>
    </xf>
    <xf numFmtId="166" fontId="5" fillId="3" borderId="4" xfId="2" applyNumberFormat="1" applyFont="1" applyFill="1" applyBorder="1" applyAlignment="1">
      <alignment horizontal="right"/>
    </xf>
    <xf numFmtId="164" fontId="5" fillId="3" borderId="4" xfId="2" applyNumberFormat="1" applyFont="1" applyFill="1" applyBorder="1" applyAlignment="1">
      <alignment horizontal="right"/>
    </xf>
    <xf numFmtId="164" fontId="5" fillId="3" borderId="4" xfId="2" applyNumberFormat="1" applyFont="1" applyFill="1" applyBorder="1"/>
    <xf numFmtId="164" fontId="5" fillId="3" borderId="4" xfId="2" applyNumberFormat="1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166" fontId="5" fillId="4" borderId="3" xfId="2" applyNumberFormat="1" applyFont="1" applyFill="1" applyBorder="1" applyAlignment="1">
      <alignment horizontal="right"/>
    </xf>
    <xf numFmtId="164" fontId="5" fillId="4" borderId="3" xfId="2" applyNumberFormat="1" applyFont="1" applyFill="1" applyBorder="1" applyAlignment="1">
      <alignment horizontal="right"/>
    </xf>
    <xf numFmtId="164" fontId="5" fillId="4" borderId="3" xfId="2" applyNumberFormat="1" applyFont="1" applyFill="1" applyBorder="1"/>
    <xf numFmtId="165" fontId="5" fillId="4" borderId="3" xfId="2" applyNumberFormat="1" applyFont="1" applyFill="1" applyBorder="1" applyAlignment="1">
      <alignment horizontal="right"/>
    </xf>
    <xf numFmtId="0" fontId="6" fillId="5" borderId="5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164" fontId="6" fillId="5" borderId="2" xfId="2" applyNumberFormat="1" applyFont="1" applyFill="1" applyBorder="1" applyAlignment="1">
      <alignment horizontal="right" vertical="center" wrapText="1"/>
    </xf>
    <xf numFmtId="165" fontId="6" fillId="5" borderId="2" xfId="2" applyNumberFormat="1" applyFont="1" applyFill="1" applyBorder="1" applyAlignment="1">
      <alignment horizontal="right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164" fontId="7" fillId="2" borderId="2" xfId="2" applyNumberFormat="1" applyFont="1" applyFill="1" applyBorder="1" applyAlignment="1">
      <alignment horizontal="right" vertical="center" wrapText="1"/>
    </xf>
    <xf numFmtId="165" fontId="7" fillId="2" borderId="2" xfId="2" applyNumberFormat="1" applyFont="1" applyFill="1" applyBorder="1" applyAlignment="1">
      <alignment horizontal="right" vertical="center" wrapText="1"/>
    </xf>
    <xf numFmtId="0" fontId="7" fillId="5" borderId="1" xfId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horizontal="right" vertical="center" wrapText="1"/>
    </xf>
    <xf numFmtId="165" fontId="6" fillId="2" borderId="2" xfId="2" applyNumberFormat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Separador de milhares 2" xfId="2"/>
    <cellStyle name="Vírgula 2" xfId="3"/>
  </cellStyles>
  <dxfs count="0"/>
  <tableStyles count="0" defaultTableStyle="TableStyleMedium9" defaultPivotStyle="PivotStyleLight16"/>
  <colors>
    <mruColors>
      <color rgb="FF006C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1712925</xdr:colOff>
      <xdr:row>0</xdr:row>
      <xdr:rowOff>720000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showGridLines="0" tabSelected="1" zoomScale="80" zoomScaleNormal="80" workbookViewId="0">
      <selection activeCell="A3" sqref="A3:H3"/>
    </sheetView>
  </sheetViews>
  <sheetFormatPr defaultRowHeight="15" x14ac:dyDescent="0.25"/>
  <cols>
    <col min="1" max="1" width="30.7109375" customWidth="1"/>
    <col min="2" max="2" width="51.28515625" bestFit="1" customWidth="1"/>
    <col min="3" max="7" width="15.7109375" customWidth="1"/>
    <col min="8" max="8" width="18.7109375" customWidth="1"/>
  </cols>
  <sheetData>
    <row r="1" spans="1:8" ht="60" customHeight="1" x14ac:dyDescent="0.25"/>
    <row r="3" spans="1:8" x14ac:dyDescent="0.25">
      <c r="A3" s="9" t="s">
        <v>109</v>
      </c>
      <c r="B3" s="9"/>
      <c r="C3" s="9"/>
      <c r="D3" s="9"/>
      <c r="E3" s="9"/>
      <c r="F3" s="9"/>
      <c r="G3" s="9"/>
      <c r="H3" s="9"/>
    </row>
    <row r="4" spans="1:8" x14ac:dyDescent="0.25">
      <c r="G4" s="8" t="s">
        <v>0</v>
      </c>
      <c r="H4" s="8"/>
    </row>
    <row r="5" spans="1:8" ht="30" x14ac:dyDescent="0.25">
      <c r="A5" s="1" t="s">
        <v>105</v>
      </c>
      <c r="B5" s="2" t="s">
        <v>106</v>
      </c>
      <c r="C5" s="3">
        <v>2015</v>
      </c>
      <c r="D5" s="3">
        <v>2016</v>
      </c>
      <c r="E5" s="4">
        <v>2017</v>
      </c>
      <c r="F5" s="3">
        <v>2018</v>
      </c>
      <c r="G5" s="4">
        <v>2019</v>
      </c>
      <c r="H5" s="1" t="s">
        <v>108</v>
      </c>
    </row>
    <row r="6" spans="1:8" x14ac:dyDescent="0.25">
      <c r="A6" s="10" t="s">
        <v>1</v>
      </c>
      <c r="B6" s="11"/>
      <c r="C6" s="12">
        <f>+C7+C14+C36+C52+C65</f>
        <v>10572.741621773619</v>
      </c>
      <c r="D6" s="13">
        <f>+D7+D14+D36+D52+D65</f>
        <v>11294.223886774031</v>
      </c>
      <c r="E6" s="14">
        <v>11794.409861095832</v>
      </c>
      <c r="F6" s="13">
        <f>+F7+F14+F36+F52+F65</f>
        <v>13370.510567433244</v>
      </c>
      <c r="G6" s="14">
        <f>+G7+G14+G36+G52+G65</f>
        <v>10247.826342625049</v>
      </c>
      <c r="H6" s="12" t="s">
        <v>2</v>
      </c>
    </row>
    <row r="7" spans="1:8" x14ac:dyDescent="0.25">
      <c r="A7" s="15" t="s">
        <v>3</v>
      </c>
      <c r="B7" s="16"/>
      <c r="C7" s="17">
        <f>+C8+C10+C12</f>
        <v>62.863675645635169</v>
      </c>
      <c r="D7" s="18">
        <f>+D8+D10+D12</f>
        <v>73.441155061400408</v>
      </c>
      <c r="E7" s="18">
        <v>78.00695694488229</v>
      </c>
      <c r="F7" s="18">
        <f>+F8+F10+F12</f>
        <v>102.76488764980287</v>
      </c>
      <c r="G7" s="18">
        <f>+G8+G10+G12</f>
        <v>124.28479083776614</v>
      </c>
      <c r="H7" s="19">
        <v>5</v>
      </c>
    </row>
    <row r="8" spans="1:8" x14ac:dyDescent="0.25">
      <c r="A8" s="20" t="s">
        <v>4</v>
      </c>
      <c r="B8" s="21"/>
      <c r="C8" s="22">
        <f>+C9</f>
        <v>37.408362895824169</v>
      </c>
      <c r="D8" s="22">
        <f>+D9</f>
        <v>43.698618604285713</v>
      </c>
      <c r="E8" s="22">
        <v>41.352032892657888</v>
      </c>
      <c r="F8" s="22">
        <f>+F9</f>
        <v>65.356444751687576</v>
      </c>
      <c r="G8" s="22">
        <f>+G9</f>
        <v>73.157733173998153</v>
      </c>
      <c r="H8" s="23"/>
    </row>
    <row r="9" spans="1:8" x14ac:dyDescent="0.25">
      <c r="A9" s="24" t="s">
        <v>5</v>
      </c>
      <c r="B9" s="25" t="s">
        <v>6</v>
      </c>
      <c r="C9" s="26">
        <v>37.408362895824169</v>
      </c>
      <c r="D9" s="26">
        <v>43.698618604285713</v>
      </c>
      <c r="E9" s="26">
        <v>41.352032892657888</v>
      </c>
      <c r="F9" s="26">
        <v>65.356444751687576</v>
      </c>
      <c r="G9" s="26">
        <v>73.157733173998153</v>
      </c>
      <c r="H9" s="27"/>
    </row>
    <row r="10" spans="1:8" x14ac:dyDescent="0.25">
      <c r="A10" s="20" t="s">
        <v>7</v>
      </c>
      <c r="B10" s="28"/>
      <c r="C10" s="22">
        <f>+C11</f>
        <v>19.147542771983286</v>
      </c>
      <c r="D10" s="22">
        <f>+D11</f>
        <v>21.026128454952527</v>
      </c>
      <c r="E10" s="22">
        <v>21.796069352717012</v>
      </c>
      <c r="F10" s="22">
        <f>+F11</f>
        <v>24.589770142085879</v>
      </c>
      <c r="G10" s="22">
        <f>+G11</f>
        <v>37.463670049613398</v>
      </c>
      <c r="H10" s="23"/>
    </row>
    <row r="11" spans="1:8" x14ac:dyDescent="0.25">
      <c r="A11" s="24" t="s">
        <v>8</v>
      </c>
      <c r="B11" s="25" t="s">
        <v>9</v>
      </c>
      <c r="C11" s="26">
        <v>19.147542771983286</v>
      </c>
      <c r="D11" s="26">
        <v>21.026128454952527</v>
      </c>
      <c r="E11" s="26">
        <v>21.796069352717012</v>
      </c>
      <c r="F11" s="26">
        <v>24.589770142085879</v>
      </c>
      <c r="G11" s="26">
        <v>37.463670049613398</v>
      </c>
      <c r="H11" s="27"/>
    </row>
    <row r="12" spans="1:8" x14ac:dyDescent="0.25">
      <c r="A12" s="20" t="s">
        <v>10</v>
      </c>
      <c r="B12" s="28"/>
      <c r="C12" s="22">
        <f>+C13</f>
        <v>6.3077699778277143</v>
      </c>
      <c r="D12" s="22">
        <f>+D13</f>
        <v>8.7164080021621633</v>
      </c>
      <c r="E12" s="22">
        <v>14.85885469950739</v>
      </c>
      <c r="F12" s="22">
        <f>+F13</f>
        <v>12.818672756029413</v>
      </c>
      <c r="G12" s="22">
        <f>+G13</f>
        <v>13.663387614154589</v>
      </c>
      <c r="H12" s="23"/>
    </row>
    <row r="13" spans="1:8" x14ac:dyDescent="0.25">
      <c r="A13" s="24" t="s">
        <v>11</v>
      </c>
      <c r="B13" s="25" t="s">
        <v>12</v>
      </c>
      <c r="C13" s="26">
        <v>6.3077699778277143</v>
      </c>
      <c r="D13" s="26">
        <v>8.7164080021621633</v>
      </c>
      <c r="E13" s="26">
        <v>14.85885469950739</v>
      </c>
      <c r="F13" s="26">
        <v>12.818672756029413</v>
      </c>
      <c r="G13" s="26">
        <v>13.663387614154589</v>
      </c>
      <c r="H13" s="27"/>
    </row>
    <row r="14" spans="1:8" x14ac:dyDescent="0.25">
      <c r="A14" s="15" t="s">
        <v>13</v>
      </c>
      <c r="B14" s="16"/>
      <c r="C14" s="17">
        <f>+C17+C19+C21+C25+C27+C29+C31</f>
        <v>502.27251388286652</v>
      </c>
      <c r="D14" s="18">
        <f>+D15+D17+D19+D21+D25+D27+D29+D31</f>
        <v>664.98565483110747</v>
      </c>
      <c r="E14" s="18">
        <v>704.41941173242913</v>
      </c>
      <c r="F14" s="18">
        <f>+F15+F17+F19+F21+F25+F27+F29+F31</f>
        <v>663.57803076078676</v>
      </c>
      <c r="G14" s="18">
        <f>+G15+G17+G19+G21+G25+G27+G29+G31</f>
        <v>772.84424524570954</v>
      </c>
      <c r="H14" s="19">
        <v>3</v>
      </c>
    </row>
    <row r="15" spans="1:8" x14ac:dyDescent="0.25">
      <c r="A15" s="20" t="s">
        <v>14</v>
      </c>
      <c r="B15" s="28"/>
      <c r="C15" s="22" t="s">
        <v>2</v>
      </c>
      <c r="D15" s="22">
        <f>D16</f>
        <v>1.3580364250000003</v>
      </c>
      <c r="E15" s="22">
        <v>1.7093068669811322</v>
      </c>
      <c r="F15" s="22">
        <f>+F16</f>
        <v>1.6356624231111114</v>
      </c>
      <c r="G15" s="22">
        <f>+G16</f>
        <v>1.2992200533632288</v>
      </c>
      <c r="H15" s="23"/>
    </row>
    <row r="16" spans="1:8" x14ac:dyDescent="0.25">
      <c r="A16" s="24" t="s">
        <v>15</v>
      </c>
      <c r="B16" s="25"/>
      <c r="C16" s="29" t="s">
        <v>2</v>
      </c>
      <c r="D16" s="29">
        <v>1.3580364250000003</v>
      </c>
      <c r="E16" s="29">
        <v>1.7093068669811322</v>
      </c>
      <c r="F16" s="29">
        <v>1.6356624231111114</v>
      </c>
      <c r="G16" s="29">
        <v>1.2992200533632288</v>
      </c>
      <c r="H16" s="30"/>
    </row>
    <row r="17" spans="1:8" x14ac:dyDescent="0.25">
      <c r="A17" s="20" t="s">
        <v>16</v>
      </c>
      <c r="B17" s="28"/>
      <c r="C17" s="22">
        <f>+C18</f>
        <v>4.1910828030213469</v>
      </c>
      <c r="D17" s="22">
        <f>+D18</f>
        <v>35.830618992194488</v>
      </c>
      <c r="E17" s="22">
        <v>10.312934099144568</v>
      </c>
      <c r="F17" s="22">
        <f>+F18</f>
        <v>12.543483618469056</v>
      </c>
      <c r="G17" s="22">
        <f>+G18</f>
        <v>13.257504390921389</v>
      </c>
      <c r="H17" s="23"/>
    </row>
    <row r="18" spans="1:8" x14ac:dyDescent="0.25">
      <c r="A18" s="24" t="s">
        <v>17</v>
      </c>
      <c r="B18" s="25" t="s">
        <v>18</v>
      </c>
      <c r="C18" s="26">
        <v>4.1910828030213469</v>
      </c>
      <c r="D18" s="26">
        <v>35.830618992194488</v>
      </c>
      <c r="E18" s="26">
        <v>10.312934099144568</v>
      </c>
      <c r="F18" s="26">
        <v>12.543483618469056</v>
      </c>
      <c r="G18" s="26">
        <v>13.257504390921389</v>
      </c>
      <c r="H18" s="27"/>
    </row>
    <row r="19" spans="1:8" x14ac:dyDescent="0.25">
      <c r="A19" s="20" t="s">
        <v>19</v>
      </c>
      <c r="B19" s="21"/>
      <c r="C19" s="22">
        <f>+C20</f>
        <v>17.467257330891087</v>
      </c>
      <c r="D19" s="22">
        <f>+D20</f>
        <v>42.589855465574814</v>
      </c>
      <c r="E19" s="22">
        <v>31.121628910231927</v>
      </c>
      <c r="F19" s="22">
        <f>+F20</f>
        <v>38.983894004649862</v>
      </c>
      <c r="G19" s="22">
        <f>+G20</f>
        <v>39.538424625734073</v>
      </c>
      <c r="H19" s="23"/>
    </row>
    <row r="20" spans="1:8" x14ac:dyDescent="0.25">
      <c r="A20" s="24" t="s">
        <v>110</v>
      </c>
      <c r="B20" s="25" t="s">
        <v>20</v>
      </c>
      <c r="C20" s="26">
        <v>17.467257330891087</v>
      </c>
      <c r="D20" s="26">
        <v>42.589855465574814</v>
      </c>
      <c r="E20" s="26">
        <v>31.121628910231927</v>
      </c>
      <c r="F20" s="26">
        <v>38.983894004649862</v>
      </c>
      <c r="G20" s="26">
        <v>39.538424625734073</v>
      </c>
      <c r="H20" s="27"/>
    </row>
    <row r="21" spans="1:8" x14ac:dyDescent="0.25">
      <c r="A21" s="20" t="s">
        <v>21</v>
      </c>
      <c r="B21" s="21"/>
      <c r="C21" s="22">
        <f>SUM(C22:C24)</f>
        <v>81.439869228298193</v>
      </c>
      <c r="D21" s="22">
        <f>SUM(D22:D24)</f>
        <v>90.704290704567271</v>
      </c>
      <c r="E21" s="22">
        <v>110.1892845987353</v>
      </c>
      <c r="F21" s="22">
        <f>+F22+F23+F24</f>
        <v>134.77865267759262</v>
      </c>
      <c r="G21" s="22">
        <f>+G22+G23+G24</f>
        <v>141.18865374445295</v>
      </c>
      <c r="H21" s="23"/>
    </row>
    <row r="22" spans="1:8" x14ac:dyDescent="0.25">
      <c r="A22" s="24" t="s">
        <v>22</v>
      </c>
      <c r="B22" s="25" t="s">
        <v>23</v>
      </c>
      <c r="C22" s="26">
        <v>69.132364050487013</v>
      </c>
      <c r="D22" s="26">
        <v>75.952240658735633</v>
      </c>
      <c r="E22" s="26">
        <v>90.025201518656374</v>
      </c>
      <c r="F22" s="26">
        <v>106.93575157731442</v>
      </c>
      <c r="G22" s="26">
        <v>114.8038468976378</v>
      </c>
      <c r="H22" s="27"/>
    </row>
    <row r="23" spans="1:8" x14ac:dyDescent="0.25">
      <c r="A23" s="24" t="s">
        <v>24</v>
      </c>
      <c r="B23" s="25" t="s">
        <v>25</v>
      </c>
      <c r="C23" s="26">
        <v>7.7718505144265588</v>
      </c>
      <c r="D23" s="26">
        <v>11.311685056024956</v>
      </c>
      <c r="E23" s="26">
        <v>14.994639865714285</v>
      </c>
      <c r="F23" s="26">
        <v>20.39974681956522</v>
      </c>
      <c r="G23" s="26">
        <v>23.668390251347958</v>
      </c>
      <c r="H23" s="27"/>
    </row>
    <row r="24" spans="1:8" x14ac:dyDescent="0.25">
      <c r="A24" s="24" t="s">
        <v>26</v>
      </c>
      <c r="B24" s="25" t="s">
        <v>27</v>
      </c>
      <c r="C24" s="26">
        <v>4.5356546633846158</v>
      </c>
      <c r="D24" s="26">
        <v>3.4403649898066786</v>
      </c>
      <c r="E24" s="26">
        <v>5.1694432143646409</v>
      </c>
      <c r="F24" s="26">
        <v>7.4431542807129807</v>
      </c>
      <c r="G24" s="26">
        <v>2.716416595467197</v>
      </c>
      <c r="H24" s="27"/>
    </row>
    <row r="25" spans="1:8" x14ac:dyDescent="0.25">
      <c r="A25" s="20" t="s">
        <v>28</v>
      </c>
      <c r="B25" s="21"/>
      <c r="C25" s="22">
        <f>+C26</f>
        <v>41.798605486057781</v>
      </c>
      <c r="D25" s="22">
        <f>+D26</f>
        <v>62.868595743098595</v>
      </c>
      <c r="E25" s="22">
        <v>104.93209687355625</v>
      </c>
      <c r="F25" s="22">
        <f>+F26</f>
        <v>52.823640300374997</v>
      </c>
      <c r="G25" s="22">
        <f>+G26</f>
        <v>58.2020270531401</v>
      </c>
      <c r="H25" s="23"/>
    </row>
    <row r="26" spans="1:8" x14ac:dyDescent="0.25">
      <c r="A26" s="24" t="s">
        <v>111</v>
      </c>
      <c r="B26" s="25" t="s">
        <v>29</v>
      </c>
      <c r="C26" s="26">
        <v>41.798605486057781</v>
      </c>
      <c r="D26" s="26">
        <v>62.868595743098595</v>
      </c>
      <c r="E26" s="26">
        <v>104.93209687355625</v>
      </c>
      <c r="F26" s="26">
        <v>52.823640300374997</v>
      </c>
      <c r="G26" s="26">
        <v>58.2020270531401</v>
      </c>
      <c r="H26" s="27"/>
    </row>
    <row r="27" spans="1:8" x14ac:dyDescent="0.25">
      <c r="A27" s="20" t="s">
        <v>30</v>
      </c>
      <c r="B27" s="21"/>
      <c r="C27" s="22">
        <f>+C28</f>
        <v>55.579756584595003</v>
      </c>
      <c r="D27" s="22">
        <f>+D28</f>
        <v>77.57037803487178</v>
      </c>
      <c r="E27" s="22">
        <v>101.87628735108825</v>
      </c>
      <c r="F27" s="22">
        <f>+F28</f>
        <v>55.768761134086958</v>
      </c>
      <c r="G27" s="22">
        <f>+G28</f>
        <v>60.294151030970148</v>
      </c>
      <c r="H27" s="23"/>
    </row>
    <row r="28" spans="1:8" x14ac:dyDescent="0.25">
      <c r="A28" s="24" t="s">
        <v>31</v>
      </c>
      <c r="B28" s="25" t="s">
        <v>32</v>
      </c>
      <c r="C28" s="26">
        <v>55.579756584595003</v>
      </c>
      <c r="D28" s="26">
        <v>77.57037803487178</v>
      </c>
      <c r="E28" s="26">
        <v>101.87628735108825</v>
      </c>
      <c r="F28" s="26">
        <v>55.768761134086958</v>
      </c>
      <c r="G28" s="26">
        <v>60.294151030970148</v>
      </c>
      <c r="H28" s="27"/>
    </row>
    <row r="29" spans="1:8" x14ac:dyDescent="0.25">
      <c r="A29" s="20" t="s">
        <v>33</v>
      </c>
      <c r="B29" s="21"/>
      <c r="C29" s="22">
        <f>+C30</f>
        <v>32.783774123643049</v>
      </c>
      <c r="D29" s="22">
        <f>+D30</f>
        <v>40.000256641839869</v>
      </c>
      <c r="E29" s="22">
        <v>36.563551231860473</v>
      </c>
      <c r="F29" s="22">
        <f>+F30</f>
        <v>34.379738683419355</v>
      </c>
      <c r="G29" s="22">
        <f>+G30</f>
        <v>54.709080895710663</v>
      </c>
      <c r="H29" s="23"/>
    </row>
    <row r="30" spans="1:8" x14ac:dyDescent="0.25">
      <c r="A30" s="24" t="s">
        <v>34</v>
      </c>
      <c r="B30" s="25" t="s">
        <v>35</v>
      </c>
      <c r="C30" s="26">
        <v>32.783774123643049</v>
      </c>
      <c r="D30" s="26">
        <v>40.000256641839869</v>
      </c>
      <c r="E30" s="26">
        <v>36.563551231860473</v>
      </c>
      <c r="F30" s="26">
        <v>34.379738683419355</v>
      </c>
      <c r="G30" s="26">
        <v>54.709080895710663</v>
      </c>
      <c r="H30" s="27"/>
    </row>
    <row r="31" spans="1:8" x14ac:dyDescent="0.25">
      <c r="A31" s="20" t="s">
        <v>112</v>
      </c>
      <c r="B31" s="21"/>
      <c r="C31" s="22">
        <f>SUM(C32:C35)</f>
        <v>269.0121683263601</v>
      </c>
      <c r="D31" s="22">
        <f>SUM(D32:D35)</f>
        <v>314.06362282396071</v>
      </c>
      <c r="E31" s="22">
        <v>307.71432180083127</v>
      </c>
      <c r="F31" s="22">
        <f>+F32+F33+F34+F35</f>
        <v>332.66419791908282</v>
      </c>
      <c r="G31" s="22">
        <f>+G32+G33+G34+G35</f>
        <v>404.35518345141702</v>
      </c>
      <c r="H31" s="23"/>
    </row>
    <row r="32" spans="1:8" x14ac:dyDescent="0.25">
      <c r="A32" s="24" t="s">
        <v>36</v>
      </c>
      <c r="B32" s="25" t="s">
        <v>37</v>
      </c>
      <c r="C32" s="26">
        <v>79.869997409596934</v>
      </c>
      <c r="D32" s="26">
        <v>85.411211012041448</v>
      </c>
      <c r="E32" s="26">
        <v>77.906508409032881</v>
      </c>
      <c r="F32" s="26">
        <v>83.947321931272342</v>
      </c>
      <c r="G32" s="26">
        <v>94.906316099457115</v>
      </c>
      <c r="H32" s="27"/>
    </row>
    <row r="33" spans="1:8" x14ac:dyDescent="0.25">
      <c r="A33" s="24" t="s">
        <v>38</v>
      </c>
      <c r="B33" s="25" t="s">
        <v>39</v>
      </c>
      <c r="C33" s="26">
        <v>66.243603262180088</v>
      </c>
      <c r="D33" s="26">
        <v>69.612601311793711</v>
      </c>
      <c r="E33" s="26">
        <v>74.453357504166675</v>
      </c>
      <c r="F33" s="26">
        <v>87.098013188763744</v>
      </c>
      <c r="G33" s="26">
        <v>84.207336644679643</v>
      </c>
      <c r="H33" s="27"/>
    </row>
    <row r="34" spans="1:8" x14ac:dyDescent="0.25">
      <c r="A34" s="24" t="s">
        <v>40</v>
      </c>
      <c r="B34" s="25" t="s">
        <v>41</v>
      </c>
      <c r="C34" s="26">
        <v>84.558908603999996</v>
      </c>
      <c r="D34" s="26">
        <v>89.820311654632263</v>
      </c>
      <c r="E34" s="26">
        <v>92.247074733080012</v>
      </c>
      <c r="F34" s="26">
        <v>92.12115147344781</v>
      </c>
      <c r="G34" s="26">
        <v>101.62567371527028</v>
      </c>
      <c r="H34" s="27"/>
    </row>
    <row r="35" spans="1:8" x14ac:dyDescent="0.25">
      <c r="A35" s="24" t="s">
        <v>42</v>
      </c>
      <c r="B35" s="25" t="s">
        <v>43</v>
      </c>
      <c r="C35" s="26">
        <v>38.339659050583037</v>
      </c>
      <c r="D35" s="26">
        <v>69.219498845493291</v>
      </c>
      <c r="E35" s="26">
        <v>63.107381154551724</v>
      </c>
      <c r="F35" s="26">
        <v>69.497711325598928</v>
      </c>
      <c r="G35" s="26">
        <v>123.61585699200995</v>
      </c>
      <c r="H35" s="27"/>
    </row>
    <row r="36" spans="1:8" x14ac:dyDescent="0.25">
      <c r="A36" s="15" t="s">
        <v>44</v>
      </c>
      <c r="B36" s="16"/>
      <c r="C36" s="17">
        <f>+C37+C40+C44</f>
        <v>9254.228614603071</v>
      </c>
      <c r="D36" s="18">
        <f>+D37+D40+D44</f>
        <v>9627.6877846640273</v>
      </c>
      <c r="E36" s="18">
        <v>9996.9773550666523</v>
      </c>
      <c r="F36" s="18">
        <f>+F37+F40+F44</f>
        <v>11514.857988460093</v>
      </c>
      <c r="G36" s="18">
        <f>+G37+G40+G44</f>
        <v>8256.5777881101658</v>
      </c>
      <c r="H36" s="19">
        <v>1</v>
      </c>
    </row>
    <row r="37" spans="1:8" x14ac:dyDescent="0.25">
      <c r="A37" s="20" t="s">
        <v>45</v>
      </c>
      <c r="B37" s="21"/>
      <c r="C37" s="22">
        <f>SUM(C38:C39)</f>
        <v>37.365325161289576</v>
      </c>
      <c r="D37" s="22">
        <f>SUM(D38:D39)</f>
        <v>55.595121381206745</v>
      </c>
      <c r="E37" s="22">
        <v>44.638322233710049</v>
      </c>
      <c r="F37" s="22">
        <f>+F38+F39</f>
        <v>58.863020975194608</v>
      </c>
      <c r="G37" s="22">
        <f>+G38+G39</f>
        <v>74.026370906790774</v>
      </c>
      <c r="H37" s="23"/>
    </row>
    <row r="38" spans="1:8" x14ac:dyDescent="0.25">
      <c r="A38" s="24" t="s">
        <v>46</v>
      </c>
      <c r="B38" s="25" t="s">
        <v>47</v>
      </c>
      <c r="C38" s="26">
        <v>3.6930012442802296</v>
      </c>
      <c r="D38" s="26">
        <v>4.5110517584048697</v>
      </c>
      <c r="E38" s="26">
        <v>4.0261640397500011</v>
      </c>
      <c r="F38" s="26">
        <v>6.0862086828695068</v>
      </c>
      <c r="G38" s="26">
        <v>11.780432575241779</v>
      </c>
      <c r="H38" s="27"/>
    </row>
    <row r="39" spans="1:8" x14ac:dyDescent="0.25">
      <c r="A39" s="24" t="s">
        <v>48</v>
      </c>
      <c r="B39" s="25" t="s">
        <v>49</v>
      </c>
      <c r="C39" s="26">
        <v>33.672323917009344</v>
      </c>
      <c r="D39" s="26">
        <v>51.084069622801877</v>
      </c>
      <c r="E39" s="26">
        <v>40.612158193960049</v>
      </c>
      <c r="F39" s="26">
        <v>52.776812292325104</v>
      </c>
      <c r="G39" s="26">
        <v>62.245938331548999</v>
      </c>
      <c r="H39" s="27"/>
    </row>
    <row r="40" spans="1:8" x14ac:dyDescent="0.25">
      <c r="A40" s="20" t="s">
        <v>50</v>
      </c>
      <c r="B40" s="21"/>
      <c r="C40" s="22">
        <f>SUM(C41:C43)</f>
        <v>514.39950361380863</v>
      </c>
      <c r="D40" s="22">
        <f>SUM(D41:D43)</f>
        <v>551.79057278296273</v>
      </c>
      <c r="E40" s="22">
        <v>596.1280155916478</v>
      </c>
      <c r="F40" s="22">
        <f>+F41+F42+F43</f>
        <v>610.95035624029379</v>
      </c>
      <c r="G40" s="22">
        <f>+G41+G42+G43</f>
        <v>718.80883679954809</v>
      </c>
      <c r="H40" s="23"/>
    </row>
    <row r="41" spans="1:8" ht="25.5" x14ac:dyDescent="0.25">
      <c r="A41" s="24" t="s">
        <v>51</v>
      </c>
      <c r="B41" s="25" t="s">
        <v>52</v>
      </c>
      <c r="C41" s="26">
        <v>115.66532139697674</v>
      </c>
      <c r="D41" s="26">
        <v>126.77317676019545</v>
      </c>
      <c r="E41" s="26">
        <v>122.31083199764119</v>
      </c>
      <c r="F41" s="26">
        <v>138.28544920232559</v>
      </c>
      <c r="G41" s="26">
        <v>159.99084510428082</v>
      </c>
      <c r="H41" s="27"/>
    </row>
    <row r="42" spans="1:8" x14ac:dyDescent="0.25">
      <c r="A42" s="24" t="s">
        <v>53</v>
      </c>
      <c r="B42" s="25" t="s">
        <v>54</v>
      </c>
      <c r="C42" s="26">
        <v>390.28780839873662</v>
      </c>
      <c r="D42" s="26">
        <v>417.79311666454947</v>
      </c>
      <c r="E42" s="26">
        <v>466.44734438025665</v>
      </c>
      <c r="F42" s="26">
        <v>465.2493340254448</v>
      </c>
      <c r="G42" s="26">
        <v>548.77806480002914</v>
      </c>
      <c r="H42" s="27"/>
    </row>
    <row r="43" spans="1:8" x14ac:dyDescent="0.25">
      <c r="A43" s="24" t="s">
        <v>55</v>
      </c>
      <c r="B43" s="25" t="s">
        <v>56</v>
      </c>
      <c r="C43" s="26">
        <v>8.446373818095239</v>
      </c>
      <c r="D43" s="26">
        <v>7.2242793582178209</v>
      </c>
      <c r="E43" s="26">
        <v>7.3698392137500033</v>
      </c>
      <c r="F43" s="26">
        <v>7.4155730125233639</v>
      </c>
      <c r="G43" s="26">
        <v>10.039926895238096</v>
      </c>
      <c r="H43" s="27"/>
    </row>
    <row r="44" spans="1:8" x14ac:dyDescent="0.25">
      <c r="A44" s="20" t="s">
        <v>57</v>
      </c>
      <c r="B44" s="21"/>
      <c r="C44" s="22">
        <f>SUM(C45:C51)</f>
        <v>8702.463785827973</v>
      </c>
      <c r="D44" s="22">
        <f>SUM(D45:D51)</f>
        <v>9020.3020904998575</v>
      </c>
      <c r="E44" s="22">
        <v>9356.211017241294</v>
      </c>
      <c r="F44" s="22">
        <f>+F45+F47+F48+F49+F50+F51</f>
        <v>10845.044611244604</v>
      </c>
      <c r="G44" s="22">
        <f>+G45+G47+G48+G49+G50+G51</f>
        <v>7463.7425804038276</v>
      </c>
      <c r="H44" s="23"/>
    </row>
    <row r="45" spans="1:8" x14ac:dyDescent="0.25">
      <c r="A45" s="24" t="s">
        <v>58</v>
      </c>
      <c r="B45" s="25" t="s">
        <v>59</v>
      </c>
      <c r="C45" s="26">
        <v>14.344988543551077</v>
      </c>
      <c r="D45" s="26">
        <v>10.760613483263844</v>
      </c>
      <c r="E45" s="26">
        <v>13.712256984032225</v>
      </c>
      <c r="F45" s="26">
        <v>16.789951909944946</v>
      </c>
      <c r="G45" s="26">
        <v>15.774824930637044</v>
      </c>
      <c r="H45" s="27"/>
    </row>
    <row r="46" spans="1:8" x14ac:dyDescent="0.25">
      <c r="A46" s="24" t="s">
        <v>113</v>
      </c>
      <c r="B46" s="25" t="s">
        <v>60</v>
      </c>
      <c r="C46" s="26" t="s">
        <v>2</v>
      </c>
      <c r="D46" s="26" t="s">
        <v>2</v>
      </c>
      <c r="E46" s="26" t="s">
        <v>2</v>
      </c>
      <c r="F46" s="26" t="s">
        <v>2</v>
      </c>
      <c r="G46" s="26" t="s">
        <v>2</v>
      </c>
      <c r="H46" s="27"/>
    </row>
    <row r="47" spans="1:8" x14ac:dyDescent="0.25">
      <c r="A47" s="24" t="s">
        <v>61</v>
      </c>
      <c r="B47" s="25" t="s">
        <v>62</v>
      </c>
      <c r="C47" s="26">
        <v>3.6107076167105259</v>
      </c>
      <c r="D47" s="26">
        <v>4.1007676412666667</v>
      </c>
      <c r="E47" s="26">
        <v>4.348855459618056</v>
      </c>
      <c r="F47" s="26">
        <v>5.5587082637878771</v>
      </c>
      <c r="G47" s="26">
        <v>5.3319855251764698</v>
      </c>
      <c r="H47" s="27"/>
    </row>
    <row r="48" spans="1:8" x14ac:dyDescent="0.25">
      <c r="A48" s="24" t="s">
        <v>63</v>
      </c>
      <c r="B48" s="25" t="s">
        <v>64</v>
      </c>
      <c r="C48" s="26">
        <v>11.714489695000001</v>
      </c>
      <c r="D48" s="26">
        <v>13.048013939641578</v>
      </c>
      <c r="E48" s="26">
        <v>14.793931961764704</v>
      </c>
      <c r="F48" s="26">
        <v>17.059522810631972</v>
      </c>
      <c r="G48" s="26">
        <v>22.13673639021739</v>
      </c>
      <c r="H48" s="27"/>
    </row>
    <row r="49" spans="1:8" x14ac:dyDescent="0.25">
      <c r="A49" s="24" t="s">
        <v>65</v>
      </c>
      <c r="B49" s="25" t="s">
        <v>66</v>
      </c>
      <c r="C49" s="26">
        <v>1664.0681686439673</v>
      </c>
      <c r="D49" s="26">
        <v>2213.5407619955454</v>
      </c>
      <c r="E49" s="26">
        <v>2221.6725708158797</v>
      </c>
      <c r="F49" s="26">
        <v>2415.8525513202408</v>
      </c>
      <c r="G49" s="26">
        <v>1839.686396557797</v>
      </c>
      <c r="H49" s="27"/>
    </row>
    <row r="50" spans="1:8" x14ac:dyDescent="0.25">
      <c r="A50" s="24" t="s">
        <v>67</v>
      </c>
      <c r="B50" s="25" t="s">
        <v>68</v>
      </c>
      <c r="C50" s="26">
        <v>2141.825555833525</v>
      </c>
      <c r="D50" s="26">
        <v>1482.0201013834564</v>
      </c>
      <c r="E50" s="26">
        <v>2102.7359833800001</v>
      </c>
      <c r="F50" s="26">
        <v>2163.4218033400002</v>
      </c>
      <c r="G50" s="26">
        <v>1423.18440326</v>
      </c>
      <c r="H50" s="27"/>
    </row>
    <row r="51" spans="1:8" x14ac:dyDescent="0.25">
      <c r="A51" s="24" t="s">
        <v>69</v>
      </c>
      <c r="B51" s="25" t="s">
        <v>70</v>
      </c>
      <c r="C51" s="26">
        <v>4866.899875495219</v>
      </c>
      <c r="D51" s="26">
        <v>5296.8318320566832</v>
      </c>
      <c r="E51" s="26">
        <v>4998.9474186399993</v>
      </c>
      <c r="F51" s="26">
        <v>6226.3620735999993</v>
      </c>
      <c r="G51" s="26">
        <v>4157.6282337399998</v>
      </c>
      <c r="H51" s="27"/>
    </row>
    <row r="52" spans="1:8" x14ac:dyDescent="0.25">
      <c r="A52" s="15" t="s">
        <v>71</v>
      </c>
      <c r="B52" s="16"/>
      <c r="C52" s="17">
        <f>+C53+C61</f>
        <v>658.83677140142015</v>
      </c>
      <c r="D52" s="18">
        <f>+D53+D61+D63</f>
        <v>811.96493411784854</v>
      </c>
      <c r="E52" s="18">
        <v>870.221885920462</v>
      </c>
      <c r="F52" s="18">
        <f>+F53+F61+F63</f>
        <v>923.70408691084481</v>
      </c>
      <c r="G52" s="18">
        <f>+G53+G61+G63</f>
        <v>950.40297404301987</v>
      </c>
      <c r="H52" s="19">
        <v>2</v>
      </c>
    </row>
    <row r="53" spans="1:8" x14ac:dyDescent="0.25">
      <c r="A53" s="20" t="s">
        <v>72</v>
      </c>
      <c r="B53" s="21"/>
      <c r="C53" s="22">
        <f>SUM(C54:C60)</f>
        <v>538.44005990469054</v>
      </c>
      <c r="D53" s="22">
        <f>SUM(D54:D60)</f>
        <v>686.3147079741176</v>
      </c>
      <c r="E53" s="22">
        <v>723.47578700945974</v>
      </c>
      <c r="F53" s="22">
        <f>+F54+F55+F56+F57+F58+F59+F60</f>
        <v>755.09263347448587</v>
      </c>
      <c r="G53" s="22">
        <f>+G54+G55+G56+G57+G58+G59+G60</f>
        <v>740.48346530059496</v>
      </c>
      <c r="H53" s="23"/>
    </row>
    <row r="54" spans="1:8" x14ac:dyDescent="0.25">
      <c r="A54" s="24" t="s">
        <v>73</v>
      </c>
      <c r="B54" s="25" t="s">
        <v>74</v>
      </c>
      <c r="C54" s="26">
        <v>151.0602004265368</v>
      </c>
      <c r="D54" s="26">
        <v>184.28079959782994</v>
      </c>
      <c r="E54" s="26">
        <v>195.2520425311273</v>
      </c>
      <c r="F54" s="26">
        <v>197.26660472864606</v>
      </c>
      <c r="G54" s="26">
        <v>188.74858735155908</v>
      </c>
      <c r="H54" s="27"/>
    </row>
    <row r="55" spans="1:8" x14ac:dyDescent="0.25">
      <c r="A55" s="24" t="s">
        <v>75</v>
      </c>
      <c r="B55" s="25" t="s">
        <v>76</v>
      </c>
      <c r="C55" s="26">
        <v>188.50916611215314</v>
      </c>
      <c r="D55" s="26">
        <v>239.22176304558607</v>
      </c>
      <c r="E55" s="26">
        <v>260.74519917272721</v>
      </c>
      <c r="F55" s="26">
        <v>263.64196478983843</v>
      </c>
      <c r="G55" s="26">
        <v>239.73205759473828</v>
      </c>
      <c r="H55" s="27"/>
    </row>
    <row r="56" spans="1:8" x14ac:dyDescent="0.25">
      <c r="A56" s="24" t="s">
        <v>114</v>
      </c>
      <c r="B56" s="25" t="s">
        <v>77</v>
      </c>
      <c r="C56" s="26">
        <v>5.7924305914187642</v>
      </c>
      <c r="D56" s="26">
        <v>9.9886140637500009</v>
      </c>
      <c r="E56" s="26" t="s">
        <v>2</v>
      </c>
      <c r="F56" s="26">
        <v>11.969886122141279</v>
      </c>
      <c r="G56" s="26">
        <v>13.130181987372708</v>
      </c>
      <c r="H56" s="27"/>
    </row>
    <row r="57" spans="1:8" x14ac:dyDescent="0.25">
      <c r="A57" s="24" t="s">
        <v>78</v>
      </c>
      <c r="B57" s="25" t="s">
        <v>79</v>
      </c>
      <c r="C57" s="26">
        <v>62.527813932568364</v>
      </c>
      <c r="D57" s="26">
        <v>80.956142713542079</v>
      </c>
      <c r="E57" s="26">
        <v>94.061609871876215</v>
      </c>
      <c r="F57" s="26">
        <v>101.11637081463127</v>
      </c>
      <c r="G57" s="26">
        <v>95.584130644549759</v>
      </c>
      <c r="H57" s="27"/>
    </row>
    <row r="58" spans="1:8" x14ac:dyDescent="0.25">
      <c r="A58" s="24" t="s">
        <v>80</v>
      </c>
      <c r="B58" s="25" t="s">
        <v>81</v>
      </c>
      <c r="C58" s="26">
        <v>3.3594886538444686</v>
      </c>
      <c r="D58" s="26">
        <v>6.3158012880805936</v>
      </c>
      <c r="E58" s="26">
        <v>7.6348741927884625</v>
      </c>
      <c r="F58" s="26">
        <v>7.4180612054100123</v>
      </c>
      <c r="G58" s="26">
        <v>17.427449339211389</v>
      </c>
      <c r="H58" s="27"/>
    </row>
    <row r="59" spans="1:8" x14ac:dyDescent="0.25">
      <c r="A59" s="24" t="s">
        <v>82</v>
      </c>
      <c r="B59" s="25" t="s">
        <v>83</v>
      </c>
      <c r="C59" s="26">
        <v>40.415824659954644</v>
      </c>
      <c r="D59" s="26">
        <v>48.702360395953946</v>
      </c>
      <c r="E59" s="26">
        <v>50.029960695084938</v>
      </c>
      <c r="F59" s="26">
        <v>55.899811325260046</v>
      </c>
      <c r="G59" s="26">
        <v>56.765117501353814</v>
      </c>
      <c r="H59" s="27"/>
    </row>
    <row r="60" spans="1:8" x14ac:dyDescent="0.25">
      <c r="A60" s="24" t="s">
        <v>84</v>
      </c>
      <c r="B60" s="25" t="s">
        <v>85</v>
      </c>
      <c r="C60" s="26">
        <v>86.775135528214292</v>
      </c>
      <c r="D60" s="26">
        <v>116.849226869375</v>
      </c>
      <c r="E60" s="26">
        <v>115.75210054585553</v>
      </c>
      <c r="F60" s="26">
        <v>117.77993448855869</v>
      </c>
      <c r="G60" s="26">
        <v>129.09594088180995</v>
      </c>
      <c r="H60" s="27"/>
    </row>
    <row r="61" spans="1:8" x14ac:dyDescent="0.25">
      <c r="A61" s="20" t="s">
        <v>86</v>
      </c>
      <c r="B61" s="21"/>
      <c r="C61" s="22">
        <f>+C62</f>
        <v>120.39671149672959</v>
      </c>
      <c r="D61" s="22">
        <f>+D62</f>
        <v>120.83062690856238</v>
      </c>
      <c r="E61" s="22">
        <v>135.42387091143084</v>
      </c>
      <c r="F61" s="22">
        <f>+F62</f>
        <v>155.41385670502794</v>
      </c>
      <c r="G61" s="22">
        <f>+G62</f>
        <v>193.25444013823244</v>
      </c>
      <c r="H61" s="23"/>
    </row>
    <row r="62" spans="1:8" x14ac:dyDescent="0.25">
      <c r="A62" s="24" t="s">
        <v>87</v>
      </c>
      <c r="B62" s="25" t="s">
        <v>88</v>
      </c>
      <c r="C62" s="26">
        <v>120.39671149672959</v>
      </c>
      <c r="D62" s="26">
        <v>120.83062690856238</v>
      </c>
      <c r="E62" s="26">
        <v>135.42387091143084</v>
      </c>
      <c r="F62" s="26">
        <v>155.41385670502794</v>
      </c>
      <c r="G62" s="26">
        <v>193.25444013823244</v>
      </c>
      <c r="H62" s="27"/>
    </row>
    <row r="63" spans="1:8" x14ac:dyDescent="0.25">
      <c r="A63" s="20" t="s">
        <v>89</v>
      </c>
      <c r="B63" s="21"/>
      <c r="C63" s="22">
        <f>+C65</f>
        <v>94.540046240627007</v>
      </c>
      <c r="D63" s="22">
        <f>D64</f>
        <v>4.8195992351685391</v>
      </c>
      <c r="E63" s="22">
        <v>11.322227999571432</v>
      </c>
      <c r="F63" s="22">
        <f>+F64</f>
        <v>13.197596731331055</v>
      </c>
      <c r="G63" s="22">
        <f>+G64</f>
        <v>16.665068604192442</v>
      </c>
      <c r="H63" s="23"/>
    </row>
    <row r="64" spans="1:8" x14ac:dyDescent="0.25">
      <c r="A64" s="24" t="s">
        <v>90</v>
      </c>
      <c r="B64" s="31"/>
      <c r="C64" s="29" t="s">
        <v>2</v>
      </c>
      <c r="D64" s="29">
        <v>4.8195992351685391</v>
      </c>
      <c r="E64" s="29">
        <v>11.322227999571432</v>
      </c>
      <c r="F64" s="29">
        <v>13.197596731331055</v>
      </c>
      <c r="G64" s="29">
        <v>16.665068604192442</v>
      </c>
      <c r="H64" s="30"/>
    </row>
    <row r="65" spans="1:8" x14ac:dyDescent="0.25">
      <c r="A65" s="15" t="s">
        <v>91</v>
      </c>
      <c r="B65" s="16"/>
      <c r="C65" s="17">
        <f>+C66+C68+C70+C72</f>
        <v>94.540046240627007</v>
      </c>
      <c r="D65" s="18">
        <f>+D66+D68+D70+D72</f>
        <v>116.1443580996466</v>
      </c>
      <c r="E65" s="18">
        <v>144.78425143140439</v>
      </c>
      <c r="F65" s="18">
        <f>+F66+F68+F70+F72</f>
        <v>165.60557365171726</v>
      </c>
      <c r="G65" s="18">
        <f>+G66+G68+G70+G72</f>
        <v>143.71654438838712</v>
      </c>
      <c r="H65" s="19">
        <v>4</v>
      </c>
    </row>
    <row r="66" spans="1:8" x14ac:dyDescent="0.25">
      <c r="A66" s="20" t="s">
        <v>92</v>
      </c>
      <c r="B66" s="21"/>
      <c r="C66" s="22">
        <f>+C67</f>
        <v>40.836392095639305</v>
      </c>
      <c r="D66" s="22">
        <f>+D67</f>
        <v>45.550653512309822</v>
      </c>
      <c r="E66" s="22">
        <v>53.746760998834951</v>
      </c>
      <c r="F66" s="22">
        <f>+F67</f>
        <v>61.313331941087618</v>
      </c>
      <c r="G66" s="22">
        <f>+G67</f>
        <v>59.678157269057969</v>
      </c>
      <c r="H66" s="22"/>
    </row>
    <row r="67" spans="1:8" x14ac:dyDescent="0.25">
      <c r="A67" s="24" t="s">
        <v>93</v>
      </c>
      <c r="B67" s="25" t="s">
        <v>94</v>
      </c>
      <c r="C67" s="26">
        <v>40.836392095639305</v>
      </c>
      <c r="D67" s="26">
        <v>45.550653512309822</v>
      </c>
      <c r="E67" s="26">
        <v>53.746760998834951</v>
      </c>
      <c r="F67" s="26">
        <v>61.313331941087618</v>
      </c>
      <c r="G67" s="26">
        <v>59.678157269057969</v>
      </c>
      <c r="H67" s="26"/>
    </row>
    <row r="68" spans="1:8" x14ac:dyDescent="0.25">
      <c r="A68" s="20" t="s">
        <v>95</v>
      </c>
      <c r="B68" s="21"/>
      <c r="C68" s="22">
        <f>+C69</f>
        <v>35.585575496349087</v>
      </c>
      <c r="D68" s="22">
        <f>+D69</f>
        <v>49.368592559953704</v>
      </c>
      <c r="E68" s="22">
        <v>60.583581836173373</v>
      </c>
      <c r="F68" s="22">
        <f>+F69</f>
        <v>70.913310984398777</v>
      </c>
      <c r="G68" s="22">
        <f>+G69</f>
        <v>77.828290647738015</v>
      </c>
      <c r="H68" s="22"/>
    </row>
    <row r="69" spans="1:8" x14ac:dyDescent="0.25">
      <c r="A69" s="24" t="s">
        <v>96</v>
      </c>
      <c r="B69" s="25" t="s">
        <v>97</v>
      </c>
      <c r="C69" s="26">
        <v>35.585575496349087</v>
      </c>
      <c r="D69" s="26">
        <v>49.368592559953704</v>
      </c>
      <c r="E69" s="26">
        <v>60.583581836173373</v>
      </c>
      <c r="F69" s="26">
        <v>70.913310984398777</v>
      </c>
      <c r="G69" s="26">
        <v>77.828290647738015</v>
      </c>
      <c r="H69" s="26"/>
    </row>
    <row r="70" spans="1:8" x14ac:dyDescent="0.25">
      <c r="A70" s="20" t="s">
        <v>98</v>
      </c>
      <c r="B70" s="21"/>
      <c r="C70" s="22">
        <f>+C71</f>
        <v>17.425257266510947</v>
      </c>
      <c r="D70" s="22">
        <f>+D71</f>
        <v>20.572161900648375</v>
      </c>
      <c r="E70" s="22">
        <v>29.722697308232799</v>
      </c>
      <c r="F70" s="22">
        <f>+F71</f>
        <v>32.6799170313</v>
      </c>
      <c r="G70" s="22">
        <f>+G71</f>
        <v>5.4981242760355702</v>
      </c>
      <c r="H70" s="22"/>
    </row>
    <row r="71" spans="1:8" x14ac:dyDescent="0.25">
      <c r="A71" s="24" t="s">
        <v>99</v>
      </c>
      <c r="B71" s="25" t="s">
        <v>100</v>
      </c>
      <c r="C71" s="26">
        <v>17.425257266510947</v>
      </c>
      <c r="D71" s="26">
        <v>20.572161900648375</v>
      </c>
      <c r="E71" s="26">
        <v>29.722697308232799</v>
      </c>
      <c r="F71" s="26">
        <v>32.6799170313</v>
      </c>
      <c r="G71" s="26">
        <v>5.4981242760355702</v>
      </c>
      <c r="H71" s="26"/>
    </row>
    <row r="72" spans="1:8" x14ac:dyDescent="0.25">
      <c r="A72" s="20" t="s">
        <v>101</v>
      </c>
      <c r="B72" s="21"/>
      <c r="C72" s="22">
        <f>+C73</f>
        <v>0.69282138212765965</v>
      </c>
      <c r="D72" s="22">
        <f>+D73</f>
        <v>0.65295012673469366</v>
      </c>
      <c r="E72" s="22">
        <v>0.7312112881632653</v>
      </c>
      <c r="F72" s="22">
        <f>+F73</f>
        <v>0.6990136949308754</v>
      </c>
      <c r="G72" s="22">
        <f>+G73</f>
        <v>0.71197219555555546</v>
      </c>
      <c r="H72" s="22"/>
    </row>
    <row r="73" spans="1:8" x14ac:dyDescent="0.25">
      <c r="A73" s="24" t="s">
        <v>102</v>
      </c>
      <c r="B73" s="25" t="s">
        <v>103</v>
      </c>
      <c r="C73" s="26">
        <v>0.69282138212765965</v>
      </c>
      <c r="D73" s="26">
        <v>0.65295012673469366</v>
      </c>
      <c r="E73" s="26">
        <v>0.7312112881632653</v>
      </c>
      <c r="F73" s="26">
        <v>0.6990136949308754</v>
      </c>
      <c r="G73" s="26">
        <v>0.71197219555555546</v>
      </c>
      <c r="H73" s="26"/>
    </row>
    <row r="75" spans="1:8" ht="39.6" customHeight="1" x14ac:dyDescent="0.25">
      <c r="A75" s="7" t="s">
        <v>104</v>
      </c>
      <c r="B75" s="7"/>
      <c r="C75" s="7"/>
      <c r="D75" s="7"/>
      <c r="E75" s="7"/>
      <c r="F75" s="7"/>
      <c r="G75" s="7"/>
      <c r="H75" s="7"/>
    </row>
    <row r="76" spans="1:8" x14ac:dyDescent="0.25">
      <c r="A76" s="5" t="s">
        <v>107</v>
      </c>
      <c r="B76" s="5"/>
      <c r="C76" s="6"/>
      <c r="D76" s="6"/>
      <c r="E76" s="6"/>
      <c r="F76" s="6"/>
      <c r="G76" s="6"/>
      <c r="H76" s="6"/>
    </row>
  </sheetData>
  <mergeCells count="3">
    <mergeCell ref="G4:H4"/>
    <mergeCell ref="A3:H3"/>
    <mergeCell ref="A75:H7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2019-10-18T14:19:57Z</dcterms:created>
  <dcterms:modified xsi:type="dcterms:W3CDTF">2022-12-12T13:47:54Z</dcterms:modified>
</cp:coreProperties>
</file>